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Чибисова - Личное представление" guid="{36218FDC-D91E-4014-BC51-4C3A814596BD}" mergeInterval="0" personalView="1" maximized="1" windowWidth="1675" windowHeight="789" activeSheetId="5"/>
    <customWorkbookView name="Medrano - Личное представление" guid="{16AB5A85-9E32-4760-9C7C-C472E54D5189}" mergeInterval="0" personalView="1" maximized="1" windowWidth="1378" windowHeight="714" activeSheetId="2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<sst xmlns="http://schemas.openxmlformats.org/spreadsheetml/2006/main" count="27196" uniqueCount="797">
  <si>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</si>
  <si>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</si>
  <si>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</si>
  <si>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</si>
  <si>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</si>
  <si>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</si>
  <si>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</si>
  <si>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</si>
  <si>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</si>
  <si>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</si>
  <si>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</si>
  <si>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</si>
  <si>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</si>
  <si>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</si>
  <si>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</si>
  <si>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</si>
  <si>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</si>
  <si>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</si>
  <si>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</si>
  <si>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</si>
  <si>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</si>
  <si>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</si>
  <si>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</si>
  <si>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</si>
  <si>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</si>
  <si>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</si>
  <si>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</si>
  <si>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</si>
  <si>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</si>
  <si>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</si>
  <si>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</si>
  <si>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</si>
  <si>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</si>
  <si>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</si>
  <si>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</si>
  <si>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</si>
  <si>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</si>
  <si>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</si>
  <si>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</si>
  <si>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</si>
  <si>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</si>
  <si>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</si>
  <si>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</si>
  <si>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</si>
  <si>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</si>
  <si>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</si>
  <si>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</si>
  <si>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</si>
  <si>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</si>
  <si>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</si>
  <si>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</si>
  <si>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</si>
  <si>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</si>
  <si>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</si>
  <si>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</si>
  <si>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</si>
  <si>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</si>
  <si>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</si>
  <si>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</si>
  <si>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</si>
  <si>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</si>
  <si>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</si>
  <si>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</si>
  <si>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</si>
  <si>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</si>
  <si>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</si>
  <si>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</si>
  <si>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</si>
  <si>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</si>
  <si>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</si>
  <si>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</si>
  <si>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</si>
  <si>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</si>
  <si>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</si>
  <si>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</si>
  <si>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</si>
  <si>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</si>
  <si>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</si>
  <si>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</si>
  <si>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</si>
  <si>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</si>
  <si>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</si>
  <si>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</si>
  <si>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</si>
  <si>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</si>
  <si>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</si>
  <si>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</si>
  <si>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</si>
  <si>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</si>
  <si>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</si>
  <si>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</si>
  <si>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</si>
  <si>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</si>
  <si>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</si>
  <si>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</si>
  <si>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</si>
  <si>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</si>
  <si>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</si>
  <si>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</si>
  <si>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</si>
  <si>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</si>
  <si>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</si>
  <si>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</si>
  <si>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</si>
  <si>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</si>
  <si>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</si>
  <si>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</si>
  <si>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</si>
  <si>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</si>
  <si>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</si>
  <si>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</si>
  <si>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</si>
  <si>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</si>
  <si>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</si>
  <si>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</si>
  <si>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</si>
  <si>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</si>
  <si>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</si>
  <si>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</si>
  <si>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</si>
  <si>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</si>
  <si>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</si>
  <si>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</si>
  <si>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</si>
  <si>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</si>
  <si>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</si>
  <si>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</si>
  <si>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</si>
  <si>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</si>
  <si>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</si>
  <si>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</si>
  <si>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</si>
  <si>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</si>
  <si>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</si>
  <si>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</si>
  <si>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</si>
  <si>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</si>
  <si>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</si>
  <si>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</si>
  <si>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</si>
  <si>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</si>
  <si>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</si>
  <si>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</si>
  <si>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</si>
  <si>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</si>
  <si>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</si>
  <si>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</si>
  <si>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</si>
  <si>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</si>
  <si>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</si>
  <si>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</si>
  <si>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</si>
  <si>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</si>
  <si>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</si>
  <si>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</si>
  <si>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</si>
  <si>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</si>
  <si>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</si>
  <si>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</si>
  <si>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</si>
  <si>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</si>
  <si>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</si>
  <si>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</si>
  <si>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</si>
  <si>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</si>
  <si>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</si>
  <si>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</si>
  <si>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</si>
  <si>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</si>
  <si>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</si>
  <si>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</si>
  <si>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</si>
  <si>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</si>
  <si>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</si>
  <si>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</si>
  <si>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</si>
  <si>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</si>
  <si>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</si>
  <si>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</si>
  <si>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</si>
  <si>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</si>
  <si>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</si>
  <si>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</si>
  <si>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</si>
  <si>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</si>
  <si>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</si>
  <si>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</si>
  <si>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</si>
  <si>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</si>
  <si>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</si>
  <si>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</si>
  <si>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</si>
  <si>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</si>
  <si>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</si>
  <si>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</si>
  <si>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</si>
  <si>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</si>
  <si>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</si>
  <si>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</si>
  <si>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</si>
  <si>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</si>
  <si>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</si>
  <si>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</si>
  <si>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</si>
  <si>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</si>
  <si>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</si>
  <si>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</si>
  <si>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</si>
  <si>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</si>
  <si>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</si>
  <si>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</si>
  <si>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</si>
  <si>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</si>
  <si>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</si>
  <si>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</si>
  <si>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</si>
  <si>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</si>
  <si>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</si>
  <si>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</si>
  <si>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</si>
  <si>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</si>
  <si>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</si>
  <si>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</si>
  <si>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</si>
  <si>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</si>
  <si>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</si>
  <si>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</si>
  <si>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</si>
  <si>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</si>
  <si>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</si>
  <si>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</si>
  <si>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</si>
  <si>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</si>
  <si>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</si>
  <si>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</si>
  <si>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</si>
  <si>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</si>
  <si>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</si>
  <si>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</si>
  <si>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</si>
  <si>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</si>
  <si>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</si>
  <si>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</si>
  <si>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</si>
  <si>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</si>
  <si>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</si>
  <si>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</si>
  <si>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</si>
  <si>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</si>
  <si>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</si>
  <si>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</si>
  <si>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</si>
  <si>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</si>
  <si>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</si>
  <si>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</si>
  <si>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</si>
  <si>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</si>
  <si>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</si>
  <si>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</si>
  <si>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</si>
  <si>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</si>
  <si>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</si>
  <si>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</si>
  <si>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</si>
  <si>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</si>
  <si>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</si>
  <si>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</si>
  <si>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</si>
  <si>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</si>
  <si>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</si>
  <si>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</si>
  <si>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</si>
  <si>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</si>
  <si>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</si>
  <si>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</si>
  <si>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</si>
  <si>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</si>
  <si>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</si>
  <si>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</si>
  <si>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</si>
  <si>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</si>
  <si>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</si>
  <si>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</si>
  <si>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</si>
  <si>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</si>
  <si>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</si>
  <si>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</si>
  <si>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</si>
  <si>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</si>
  <si>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</si>
  <si>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</si>
  <si>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</si>
  <si>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</si>
  <si>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</si>
  <si>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</si>
  <si>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</si>
  <si>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</si>
  <si>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</si>
  <si>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</si>
  <si>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</si>
  <si>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</si>
  <si>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</si>
  <si>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</si>
  <si>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</si>
  <si>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</si>
  <si>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</si>
  <si>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</si>
  <si>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</si>
  <si>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</si>
  <si>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</si>
  <si>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</si>
  <si>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</si>
  <si>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</si>
  <si>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</si>
  <si>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</si>
  <si>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</si>
  <si>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</si>
  <si>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</si>
  <si>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</si>
  <si>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</si>
  <si>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</si>
  <si>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</si>
  <si>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</si>
  <si>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</si>
  <si>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</si>
  <si>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</si>
  <si>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</si>
  <si>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</si>
  <si>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</si>
  <si>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</si>
  <si>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</si>
  <si>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</si>
  <si>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</si>
  <si>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</si>
  <si>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</si>
  <si>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</si>
  <si>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</si>
  <si>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</si>
  <si>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</si>
  <si>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</si>
  <si>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</si>
  <si>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</si>
  <si>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</si>
  <si>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</si>
  <si>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</si>
  <si>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</si>
  <si>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</si>
  <si>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</si>
  <si>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</si>
  <si>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</si>
  <si>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</si>
  <si>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</si>
  <si>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</si>
  <si>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</si>
  <si>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</si>
  <si>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</si>
  <si>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</si>
  <si>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</si>
  <si>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</si>
  <si>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</si>
  <si>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</si>
  <si>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</si>
  <si>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</si>
  <si>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</si>
  <si>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</si>
  <si>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</si>
  <si>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</si>
  <si>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</si>
  <si>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</si>
  <si>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</si>
  <si>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</si>
  <si>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</si>
  <si>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</si>
  <si>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</si>
  <si>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</si>
  <si>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</si>
  <si>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</si>
  <si>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</si>
  <si>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</si>
  <si>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</si>
  <si>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</si>
  <si>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</si>
  <si>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</si>
  <si>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</si>
  <si>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</si>
  <si>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</si>
  <si>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</si>
  <si>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</si>
  <si>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</si>
  <si>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</si>
  <si>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</si>
  <si>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</si>
  <si>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</si>
  <si>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</si>
  <si>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</si>
  <si>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</si>
  <si>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</si>
  <si>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</si>
  <si>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</si>
  <si>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</si>
  <si>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</si>
  <si>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</si>
  <si>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</si>
  <si>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</si>
  <si>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</si>
  <si>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</si>
  <si>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</si>
  <si>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</si>
  <si>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</si>
  <si>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</si>
  <si>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</si>
  <si>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</si>
  <si>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</si>
  <si>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</si>
  <si>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</si>
  <si>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</si>
  <si>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</si>
  <si>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</si>
  <si>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</si>
  <si>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</si>
  <si>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</si>
  <si>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</si>
  <si>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</si>
  <si>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</si>
  <si>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</si>
  <si>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</si>
  <si>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</si>
  <si>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</si>
  <si>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</si>
  <si>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</si>
  <si>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</si>
  <si>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</si>
  <si>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</si>
  <si>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</si>
  <si>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</si>
  <si>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</si>
  <si>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</si>
  <si>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</si>
  <si>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</si>
  <si>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</si>
  <si>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</si>
  <si>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</si>
  <si>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</si>
  <si>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</si>
  <si>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</si>
  <si>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</si>
  <si>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</si>
  <si>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</si>
  <si>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</si>
  <si>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</si>
  <si>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</si>
  <si>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</si>
  <si>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</si>
  <si>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</si>
  <si>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</si>
  <si>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</si>
  <si>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</si>
  <si>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</si>
  <si>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</si>
  <si>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</si>
  <si>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</si>
  <si>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</si>
  <si>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</si>
  <si>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</si>
  <si>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</si>
  <si>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</si>
  <si>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</si>
  <si>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</si>
  <si>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</si>
  <si>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</si>
  <si>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</si>
  <si>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</si>
  <si>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</si>
  <si>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</si>
  <si>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</si>
  <si>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</si>
  <si>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</si>
  <si>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</si>
  <si>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</si>
  <si>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</si>
  <si>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</si>
  <si>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</si>
  <si>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</si>
  <si>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</si>
  <si>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</si>
  <si>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</si>
  <si>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</si>
  <si>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</si>
  <si>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</si>
  <si>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</si>
  <si>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</si>
  <si>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</si>
  <si>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</si>
  <si>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</si>
  <si>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</si>
  <si>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</si>
  <si>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</si>
  <si>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</si>
  <si>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</si>
  <si>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</si>
  <si>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</si>
  <si>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</si>
  <si>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</si>
  <si>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</si>
  <si>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</si>
  <si>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</si>
  <si>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</si>
  <si>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</si>
  <si>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</si>
  <si>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</si>
  <si>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</si>
  <si>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</si>
  <si>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</si>
  <si>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</si>
  <si>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</si>
  <si>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</si>
  <si>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</si>
  <si>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</si>
  <si>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</si>
  <si>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</si>
  <si>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</si>
  <si>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</si>
  <si>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</si>
  <si>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</si>
  <si>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</si>
  <si>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</si>
  <si>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</si>
  <si>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</si>
  <si>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</si>
  <si>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</si>
  <si>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</si>
  <si>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</si>
  <si>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</si>
  <si>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</si>
  <si>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</si>
  <si>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</si>
  <si>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</si>
  <si>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</si>
  <si>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</si>
  <si>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</si>
  <si>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</si>
  <si>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</si>
  <si>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</si>
  <si>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</si>
  <si>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</si>
  <si>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</si>
  <si>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</si>
  <si>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</si>
  <si>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</si>
  <si>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</si>
  <si>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</si>
  <si>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</si>
  <si>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</si>
  <si>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</si>
  <si>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</si>
  <si>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</si>
  <si>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</si>
  <si>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</si>
  <si>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</si>
  <si>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</si>
  <si>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</si>
  <si>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</si>
  <si>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</si>
  <si>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</si>
  <si>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</si>
  <si>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</si>
  <si>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</si>
  <si>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</si>
  <si>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</si>
  <si>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</si>
  <si>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</si>
  <si>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</si>
  <si>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</si>
  <si>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</si>
  <si>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</si>
  <si>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</si>
  <si>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</si>
  <si>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</si>
  <si>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</si>
  <si>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</si>
  <si>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</si>
  <si>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</si>
  <si>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</si>
  <si>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</si>
  <si>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</si>
  <si>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</si>
  <si>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</si>
  <si>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</si>
  <si>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</si>
  <si>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</si>
  <si>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</si>
  <si>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</si>
  <si>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</si>
  <si>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</si>
  <si>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</si>
  <si>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</si>
  <si>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</si>
  <si>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</si>
  <si>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</si>
  <si>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</si>
  <si>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</si>
  <si>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</si>
  <si>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</si>
  <si>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</si>
  <si>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</si>
  <si>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</si>
  <si>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</si>
  <si>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</si>
  <si>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</si>
  <si>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</si>
  <si>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</si>
  <si>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</si>
  <si>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</si>
  <si>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</si>
  <si>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</si>
  <si>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</si>
  <si>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</si>
  <si>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</si>
  <si>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</si>
  <si>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</si>
  <si>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</si>
  <si>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</si>
  <si>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</si>
  <si>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</si>
  <si>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</si>
  <si>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</si>
  <si>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</si>
  <si>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</si>
  <si>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</si>
  <si>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</si>
  <si>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</si>
  <si>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</si>
  <si>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</si>
  <si>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</si>
  <si>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</si>
  <si>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</si>
  <si>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</si>
  <si>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</si>
  <si>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</si>
  <si>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</si>
  <si>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</si>
  <si>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</si>
  <si>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</si>
  <si>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</si>
  <si>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</si>
  <si>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</si>
  <si>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</si>
  <si>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</si>
  <si>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</si>
  <si>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</si>
  <si>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</si>
  <si>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</si>
  <si>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</si>
  <si>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</si>
  <si>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</si>
  <si>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</si>
  <si>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</si>
  <si>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</si>
  <si>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</si>
  <si>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</si>
  <si>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</si>
  <si>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</si>
  <si>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</si>
  <si>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</si>
  <si>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</si>
  <si>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</si>
  <si>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</si>
  <si>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</si>
  <si>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</si>
  <si>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</si>
  <si>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</si>
  <si>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</si>
  <si>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</si>
  <si>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</si>
  <si>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</si>
  <si>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</si>
  <si>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</si>
  <si>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</si>
  <si>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</si>
  <si>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</si>
  <si>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</si>
  <si>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</si>
  <si>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</si>
  <si>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</si>
  <si>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</si>
  <si>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</si>
  <si>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</si>
  <si>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</si>
  <si>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</si>
  <si>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</si>
  <si>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</si>
  <si>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</si>
  <si>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</si>
  <si>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</si>
  <si>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</si>
  <si>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</si>
  <si>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</si>
  <si>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</si>
  <si>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</si>
  <si>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</si>
  <si>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</si>
  <si>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</si>
  <si>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</si>
  <si>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</si>
  <si>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</si>
  <si>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</si>
  <si>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</si>
  <si>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</si>
  <si>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</si>
  <si>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</si>
  <si>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</si>
  <si>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</si>
  <si>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</si>
  <si>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</si>
  <si>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</si>
  <si>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</si>
  <si>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</si>
  <si>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</si>
  <si>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в течение года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</si>
  <si>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</si>
  <si>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</si>
  <si>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</si>
  <si>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</si>
  <si>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</si>
  <si>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</si>
  <si>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</si>
  <si>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</si>
  <si>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</si>
  <si>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</si>
  <si>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</si>
  <si>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</si>
  <si>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</si>
  <si>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 xml:space="preserve"> август</t>
  </si>
  <si>
    <t>май, сентябрь</t>
  </si>
  <si>
    <t xml:space="preserve"> ноябрь</t>
  </si>
  <si>
    <t xml:space="preserve"> апрель</t>
  </si>
  <si>
    <t>апрель, октябрь</t>
  </si>
  <si>
    <t xml:space="preserve"> сентябрь</t>
  </si>
  <si>
    <t xml:space="preserve"> февраль</t>
  </si>
  <si>
    <t xml:space="preserve"> октябрь</t>
  </si>
  <si>
    <t xml:space="preserve"> март</t>
  </si>
  <si>
    <t>март, август</t>
  </si>
  <si>
    <t xml:space="preserve"> июль</t>
  </si>
  <si>
    <t xml:space="preserve"> июнь</t>
  </si>
  <si>
    <t xml:space="preserve"> декабрь</t>
  </si>
  <si>
    <t>февраль, июль</t>
  </si>
  <si>
    <t>март, апрель</t>
  </si>
  <si>
    <t>июль, сентябрь</t>
  </si>
  <si>
    <t>март, декабрь</t>
  </si>
  <si>
    <t>май, февраль</t>
  </si>
  <si>
    <t>апрель, март</t>
  </si>
  <si>
    <t>1 | 3</t>
  </si>
  <si>
    <t>дек, фев, янв</t>
  </si>
  <si>
    <t>дек, ноя, окт, фев, янв</t>
  </si>
  <si>
    <t>дек, мар, ноя, окт, фев</t>
  </si>
  <si>
    <t>дек, мар, ноя, янв</t>
  </si>
  <si>
    <t>ноябрь, февраль</t>
  </si>
  <si>
    <t>март, февраль</t>
  </si>
  <si>
    <t>апрель, май</t>
  </si>
  <si>
    <t>№ 23 по ул. Строительная за 2016 год</t>
  </si>
  <si>
    <t xml:space="preserve"> январь</t>
  </si>
  <si>
    <t>янв, апр, май</t>
  </si>
  <si>
    <t xml:space="preserve"> июль июль</t>
  </si>
  <si>
    <t>фев, июн, ноя</t>
  </si>
  <si>
    <t>февраль, март</t>
  </si>
  <si>
    <t>36 | 1</t>
  </si>
  <si>
    <t>13,25 | 1</t>
  </si>
  <si>
    <t>11,4 | 24</t>
  </si>
  <si>
    <t>4 | 18</t>
  </si>
  <si>
    <t>3,3 | 3</t>
  </si>
  <si>
    <t>276 | 1</t>
  </si>
  <si>
    <t>3,75 | 1</t>
  </si>
  <si>
    <t>147,86 | 249</t>
  </si>
  <si>
    <t>49,29 | 136</t>
  </si>
  <si>
    <t>147,86 | 24</t>
  </si>
  <si>
    <t>49,29 | 24</t>
  </si>
  <si>
    <t>46,8 | 1</t>
  </si>
  <si>
    <t>197,15 | 2</t>
  </si>
  <si>
    <t>704 | 28</t>
  </si>
  <si>
    <t>352 | 22</t>
  </si>
  <si>
    <t>0,12672 | 6</t>
  </si>
  <si>
    <t>7,04 | 40</t>
  </si>
  <si>
    <t>7,04 | 10</t>
  </si>
  <si>
    <t>7,04 | 12</t>
  </si>
  <si>
    <t>704 | 32</t>
  </si>
  <si>
    <t>352 | 8</t>
  </si>
  <si>
    <t>5,4 | 1</t>
  </si>
  <si>
    <t>127 | 2</t>
  </si>
  <si>
    <t>3 | 122</t>
  </si>
  <si>
    <t>36 | 24</t>
  </si>
  <si>
    <t>704 | 74</t>
  </si>
  <si>
    <t>36 | 23</t>
  </si>
  <si>
    <t>3 | 127</t>
  </si>
  <si>
    <t>1800 | 77</t>
  </si>
  <si>
    <t>1800 | 2</t>
  </si>
  <si>
    <t>авг, июл, июн</t>
  </si>
  <si>
    <t>август, 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</si>
</sst>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7" formatCode="#,##0.00&quot;р.&quot;"/>
    <numFmt numFmtId="168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7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7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7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7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7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7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7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7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topLeftCell="A7"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9" t="s">
        <v>103</v>
      </c>
      <c r="B1" s="129"/>
      <c r="C1" s="129"/>
      <c r="D1" s="129"/>
      <c r="E1" s="129"/>
    </row>
    <row r="2" spans="1:5" x14ac:dyDescent="0.25">
      <c r="A2" s="130" t="s">
        <v>104</v>
      </c>
      <c r="B2" s="130"/>
      <c r="C2" s="130"/>
      <c r="D2" s="130"/>
      <c r="E2" s="130"/>
    </row>
    <row r="3" spans="1:5" x14ac:dyDescent="0.25">
      <c r="A3" s="130" t="s">
        <v>759</v>
      </c>
      <c r="B3" s="130"/>
      <c r="C3" s="130"/>
      <c r="D3" s="130"/>
      <c r="E3" s="130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42865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728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729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233326.95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774168.08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759323.3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759323.3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759323.3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248171.73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768875.10527562001</v>
      </c>
      <c r="G28" s="18">
        <f>и_ср_начисл-и_ср_стоимость_факт</f>
        <v>5292.9747243799502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657912.70000000007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736351.29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537.37215346063977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991787.73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948750.68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279525.78000000003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1271675.08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1271675.08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3080.953458491294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32453.26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30626.86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20458.5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32453.26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32453.26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2263.1769223518149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372468.49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350175.61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206785.84000000003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605237.37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605237.37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5228.6850113520077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369172.47999999998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357890.22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229581.17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369172.47999999998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369172.47999999998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27" t="s">
        <v>283</v>
      </c>
      <c r="B86" s="127"/>
      <c r="C86" s="127"/>
      <c r="D86" s="127"/>
      <c r="E86" s="127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27" t="s">
        <v>289</v>
      </c>
      <c r="B91" s="127"/>
      <c r="C91" s="127"/>
      <c r="D91" s="127"/>
      <c r="E91" s="127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1"/>
    </customSheetView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1:E1"/>
    <mergeCell ref="A26:E26"/>
    <mergeCell ref="A29:E29"/>
    <mergeCell ref="D27:E27"/>
    <mergeCell ref="A2:E2"/>
    <mergeCell ref="A3:E3"/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zoomScale="90" zoomScaleNormal="90" workbookViewId="0">
      <selection activeCell="F11" sqref="F11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759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customHeight="1" collapsed="1" x14ac:dyDescent="0.2">
      <c r="A6" s="108" t="s">
        <v>629</v>
      </c>
      <c r="B6" s="109"/>
      <c r="C6" s="40"/>
      <c r="D6" s="40"/>
      <c r="E6" s="41">
        <v>45479.841808195386</v>
      </c>
      <c r="F6" s="40"/>
      <c r="I6" s="27">
        <f>E6/1.18</f>
        <v>38542.238820504565</v>
      </c>
      <c r="J6" s="29">
        <f>[1]сумма!$Q$6</f>
        <v>12959.079134999998</v>
      </c>
      <c r="K6" s="29">
        <f>J6-I6</f>
        <v>-25583.159685504565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>
        <v>287.99675639956047</v>
      </c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>
        <v>0.25419999999999998</v>
      </c>
      <c r="E8" s="48">
        <v>287.99675639956047</v>
      </c>
      <c r="F8" s="49" t="s">
        <v>733</v>
      </c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>
        <v>13569.705849366812</v>
      </c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>
        <v>13.8</v>
      </c>
      <c r="E20" s="48">
        <v>9156.1582927733216</v>
      </c>
      <c r="F20" s="49" t="s">
        <v>737</v>
      </c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>
        <v>3.24</v>
      </c>
      <c r="E22" s="48">
        <v>4413.5475565934903</v>
      </c>
      <c r="F22" s="49" t="s">
        <v>734</v>
      </c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>
        <v>1817.5533766198514</v>
      </c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>
        <v>10.023999999999999</v>
      </c>
      <c r="E25" s="48">
        <v>1240.8276757704884</v>
      </c>
      <c r="F25" s="49" t="s">
        <v>736</v>
      </c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>
        <v>0.16</v>
      </c>
      <c r="E28" s="48">
        <v>576.72570084936285</v>
      </c>
      <c r="F28" s="49" t="s">
        <v>740</v>
      </c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>
        <v>8928.9406559804793</v>
      </c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>
        <v>58</v>
      </c>
      <c r="E37" s="35">
        <v>5868.591012275303</v>
      </c>
      <c r="F37" s="33" t="s">
        <v>744</v>
      </c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>
        <v>32.4</v>
      </c>
      <c r="E41" s="48">
        <v>3060.3496437051763</v>
      </c>
      <c r="F41" s="49" t="s">
        <v>738</v>
      </c>
    </row>
    <row r="42" spans="1:6" ht="15" hidden="1" customHeight="1" outlineLevel="1" x14ac:dyDescent="0.2">
      <c r="A42" s="42" t="s">
        <v>632</v>
      </c>
      <c r="B42" s="43"/>
      <c r="C42" s="43"/>
      <c r="D42" s="43"/>
      <c r="E42" s="51">
        <v>5617.4225289556825</v>
      </c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>
        <v>1.774</v>
      </c>
      <c r="E43" s="48">
        <v>1632.0972041132111</v>
      </c>
      <c r="F43" s="49" t="s">
        <v>733</v>
      </c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>
        <v>11.86</v>
      </c>
      <c r="E44" s="48">
        <v>1006.6255472477703</v>
      </c>
      <c r="F44" s="49" t="s">
        <v>741</v>
      </c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>
        <v>61</v>
      </c>
      <c r="E45" s="48">
        <v>2811.038459059675</v>
      </c>
      <c r="F45" s="49" t="s">
        <v>748</v>
      </c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/>
      <c r="E47" s="56"/>
      <c r="F47" s="49"/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/>
      <c r="E50" s="56"/>
      <c r="F50" s="49"/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>
        <v>4</v>
      </c>
      <c r="E54" s="48">
        <v>167.66131853502606</v>
      </c>
      <c r="F54" s="49" t="s">
        <v>761</v>
      </c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724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/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>
        <v>3885.8661805189881</v>
      </c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720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>
        <v>11.25</v>
      </c>
      <c r="E91" s="35">
        <v>117.93207707252617</v>
      </c>
      <c r="F91" s="33" t="s">
        <v>740</v>
      </c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>
        <v>1</v>
      </c>
      <c r="E96" s="35">
        <v>555.03885352665702</v>
      </c>
      <c r="F96" s="33" t="s">
        <v>737</v>
      </c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>
        <v>2.5</v>
      </c>
      <c r="E98" s="35">
        <v>3212.8952499198049</v>
      </c>
      <c r="F98" s="33" t="s">
        <v>737</v>
      </c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>
        <v>4815.4039939106324</v>
      </c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>
        <v>10.023999999999999</v>
      </c>
      <c r="E101" s="35">
        <v>1240.7798476950256</v>
      </c>
      <c r="F101" s="33" t="s">
        <v>736</v>
      </c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>
        <v>3</v>
      </c>
      <c r="E104" s="63">
        <v>3574.6241462156067</v>
      </c>
      <c r="F104" s="49" t="s">
        <v>738</v>
      </c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>
        <v>379.74296215617539</v>
      </c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>
        <v>0.35799999999999998</v>
      </c>
      <c r="E106" s="56">
        <v>379.74296215617539</v>
      </c>
      <c r="F106" s="49" t="s">
        <v>741</v>
      </c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719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>
        <v>5782.3336400166518</v>
      </c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>
        <v>0.35799999999999998</v>
      </c>
      <c r="E120" s="56">
        <v>385.51820226831467</v>
      </c>
      <c r="F120" s="49" t="s">
        <v>741</v>
      </c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/>
      <c r="E123" s="48"/>
      <c r="F123" s="49"/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/>
      <c r="E127" s="48"/>
      <c r="F127" s="49"/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/>
      <c r="E130" s="48"/>
      <c r="F130" s="49"/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>
        <v>1</v>
      </c>
      <c r="E138" s="48">
        <v>172.00968772919026</v>
      </c>
      <c r="F138" s="49" t="s">
        <v>740</v>
      </c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>
        <v>3</v>
      </c>
      <c r="E142" s="48">
        <v>71.355772219845932</v>
      </c>
      <c r="F142" s="49" t="s">
        <v>746</v>
      </c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/>
      <c r="E147" s="48"/>
      <c r="F147" s="49"/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>
        <v>3</v>
      </c>
      <c r="E148" s="48">
        <v>116.24613741246063</v>
      </c>
      <c r="F148" s="49" t="s">
        <v>735</v>
      </c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>
        <v>21</v>
      </c>
      <c r="E150" s="48">
        <v>1070.8483259748218</v>
      </c>
      <c r="F150" s="49" t="s">
        <v>739</v>
      </c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>
        <v>21</v>
      </c>
      <c r="E153" s="48">
        <v>971.86649340514293</v>
      </c>
      <c r="F153" s="49" t="s">
        <v>739</v>
      </c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/>
      <c r="E157" s="48"/>
      <c r="F157" s="49"/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/>
      <c r="E158" s="48"/>
      <c r="F158" s="49"/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>
        <v>14.7</v>
      </c>
      <c r="E162" s="48">
        <v>2994.4890210068752</v>
      </c>
      <c r="F162" s="49" t="s">
        <v>739</v>
      </c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>
        <v>394.87586427055572</v>
      </c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/>
      <c r="E172" s="48"/>
      <c r="F172" s="49"/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>
        <v>0.25</v>
      </c>
      <c r="E176" s="48">
        <v>394.87586427055572</v>
      </c>
      <c r="F176" s="49" t="s">
        <v>743</v>
      </c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722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/>
      <c r="E194" s="48"/>
      <c r="F194" s="49"/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92903.342324035184</v>
      </c>
      <c r="F197" s="75"/>
      <c r="I197" s="27">
        <f>E197/1.18</f>
        <v>78731.646037317958</v>
      </c>
      <c r="J197" s="29">
        <f>[1]сумма!$Q$11</f>
        <v>31082.599499999997</v>
      </c>
      <c r="K197" s="29">
        <f>J197-I197</f>
        <v>-47649.046537317961</v>
      </c>
    </row>
    <row r="198" spans="1:11" ht="15" hidden="1" customHeight="1" outlineLevel="1" collapsed="1" x14ac:dyDescent="0.2">
      <c r="A198" s="66" t="s">
        <v>640</v>
      </c>
      <c r="B198" s="64"/>
      <c r="C198" s="76"/>
      <c r="D198" s="47"/>
      <c r="E198" s="63">
        <v>92903.342324035184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>
        <v>2.1480000000000001</v>
      </c>
      <c r="E199" s="35">
        <v>8467.9368466601318</v>
      </c>
      <c r="F199" s="49" t="s">
        <v>718</v>
      </c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>
        <v>13.319999999999999</v>
      </c>
      <c r="E200" s="35">
        <v>21003.221058756615</v>
      </c>
      <c r="F200" s="49" t="s">
        <v>718</v>
      </c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>
        <v>9.33</v>
      </c>
      <c r="E202" s="35">
        <v>239.41538874816905</v>
      </c>
      <c r="F202" s="49" t="s">
        <v>730</v>
      </c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>
        <v>9.33</v>
      </c>
      <c r="E203" s="35">
        <v>5277.6966001181427</v>
      </c>
      <c r="F203" s="49" t="s">
        <v>737</v>
      </c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>
        <v>1</v>
      </c>
      <c r="E207" s="35">
        <v>1592.8156971673427</v>
      </c>
      <c r="F207" s="49" t="s">
        <v>739</v>
      </c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>
        <v>2</v>
      </c>
      <c r="E209" s="35">
        <v>1349.3115556757057</v>
      </c>
      <c r="F209" s="49" t="s">
        <v>760</v>
      </c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9.33</v>
      </c>
      <c r="E210" s="35">
        <v>11872.769710785067</v>
      </c>
      <c r="F210" s="49" t="s">
        <v>730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91.36</v>
      </c>
      <c r="E211" s="35">
        <v>31027.160641468559</v>
      </c>
      <c r="F211" s="49" t="s">
        <v>743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>
        <v>4</v>
      </c>
      <c r="E215" s="35">
        <v>830.82149886519392</v>
      </c>
      <c r="F215" s="49" t="s">
        <v>737</v>
      </c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/>
      <c r="E216" s="35"/>
      <c r="F216" s="49"/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/>
      <c r="E217" s="35"/>
      <c r="F217" s="49"/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>
        <v>3</v>
      </c>
      <c r="E223" s="35">
        <v>11070.183638061058</v>
      </c>
      <c r="F223" s="49" t="s">
        <v>762</v>
      </c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>
        <v>1</v>
      </c>
      <c r="E228" s="35">
        <v>172.00968772919026</v>
      </c>
      <c r="F228" s="49" t="s">
        <v>740</v>
      </c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1" ht="15" customHeight="1" collapsed="1" x14ac:dyDescent="0.2">
      <c r="A232" s="39" t="s">
        <v>642</v>
      </c>
      <c r="B232" s="78"/>
      <c r="C232" s="78"/>
      <c r="D232" s="55"/>
      <c r="E232" s="71">
        <v>105186.32897759794</v>
      </c>
      <c r="F232" s="33"/>
      <c r="I232" s="27">
        <f>E232/1.18</f>
        <v>89140.956760676228</v>
      </c>
      <c r="J232" s="29">
        <f>[1]сумма!$M$13</f>
        <v>4000.8600000000006</v>
      </c>
      <c r="K232" s="29">
        <f>J232-I232</f>
        <v>-85140.096760676228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>
        <v>103646.54578119908</v>
      </c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>
        <v>0</v>
      </c>
      <c r="E238" s="35">
        <v>8207.7840381338447</v>
      </c>
      <c r="F238" s="49" t="s">
        <v>718</v>
      </c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>
        <v>4</v>
      </c>
      <c r="E240" s="35">
        <v>73.284568627954229</v>
      </c>
      <c r="F240" s="33" t="s">
        <v>740</v>
      </c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721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/>
      <c r="E243" s="35"/>
      <c r="F243" s="33"/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/>
      <c r="E250" s="35"/>
      <c r="F250" s="33"/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>
        <v>82.149999999999991</v>
      </c>
      <c r="E252" s="35">
        <v>87723.37574977534</v>
      </c>
      <c r="F252" s="33" t="s">
        <v>743</v>
      </c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>
        <v>42</v>
      </c>
      <c r="E253" s="35">
        <v>7642.1014246619397</v>
      </c>
      <c r="F253" s="33" t="s">
        <v>735</v>
      </c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/>
      <c r="E257" s="35"/>
      <c r="F257" s="33"/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>
        <v>1539.7831963988592</v>
      </c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>
        <v>6</v>
      </c>
      <c r="E262" s="35">
        <v>1539.7831963988592</v>
      </c>
      <c r="F262" s="33" t="s">
        <v>744</v>
      </c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customHeight="1" collapsed="1" x14ac:dyDescent="0.2">
      <c r="A266" s="39" t="s">
        <v>645</v>
      </c>
      <c r="B266" s="83"/>
      <c r="C266" s="79"/>
      <c r="D266" s="34"/>
      <c r="E266" s="38">
        <v>37772.194845747152</v>
      </c>
      <c r="F266" s="75"/>
      <c r="I266" s="27">
        <f>E266/1.18</f>
        <v>32010.334615039959</v>
      </c>
      <c r="J266" s="29">
        <f>[1]сумма!$Q$15</f>
        <v>14033.079052204816</v>
      </c>
      <c r="K266" s="29">
        <f>J266-I266</f>
        <v>-17977.255562835144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>
        <v>37772.194845747152</v>
      </c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>
        <v>1.034</v>
      </c>
      <c r="E268" s="35">
        <v>3182.1214307321693</v>
      </c>
      <c r="F268" s="33" t="s">
        <v>745</v>
      </c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>
        <v>0.24</v>
      </c>
      <c r="E269" s="35">
        <v>830.7497567519996</v>
      </c>
      <c r="F269" s="33" t="s">
        <v>745</v>
      </c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>
        <v>8</v>
      </c>
      <c r="E270" s="35">
        <v>1529.5179392642601</v>
      </c>
      <c r="F270" s="33" t="s">
        <v>738</v>
      </c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>
        <v>1</v>
      </c>
      <c r="E271" s="35">
        <v>41.598468633815116</v>
      </c>
      <c r="F271" s="33" t="s">
        <v>730</v>
      </c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/>
      <c r="E273" s="35"/>
      <c r="F273" s="33"/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>
        <v>1</v>
      </c>
      <c r="E274" s="35">
        <v>55.810239628490983</v>
      </c>
      <c r="F274" s="33" t="s">
        <v>732</v>
      </c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>
        <v>1</v>
      </c>
      <c r="E276" s="35">
        <v>14.503863884109727</v>
      </c>
      <c r="F276" s="33" t="s">
        <v>744</v>
      </c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>
        <v>1</v>
      </c>
      <c r="E277" s="35">
        <v>246.74264990907787</v>
      </c>
      <c r="F277" s="33" t="s">
        <v>738</v>
      </c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>
        <v>6</v>
      </c>
      <c r="E278" s="35">
        <v>3433.0753426857509</v>
      </c>
      <c r="F278" s="33" t="s">
        <v>747</v>
      </c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/>
      <c r="E279" s="35"/>
      <c r="F279" s="33"/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>
        <v>12</v>
      </c>
      <c r="E282" s="35">
        <v>14527.171302417362</v>
      </c>
      <c r="F282" s="33" t="s">
        <v>738</v>
      </c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/>
      <c r="E284" s="35"/>
      <c r="F284" s="33"/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>
        <v>2</v>
      </c>
      <c r="E288" s="35">
        <v>51.995682665928243</v>
      </c>
      <c r="F288" s="33" t="s">
        <v>732</v>
      </c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/>
      <c r="E290" s="35"/>
      <c r="F290" s="33"/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>
        <v>1</v>
      </c>
      <c r="E293" s="35">
        <v>116.62163550400285</v>
      </c>
      <c r="F293" s="33" t="s">
        <v>743</v>
      </c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>
        <v>1.5</v>
      </c>
      <c r="E295" s="35">
        <v>125.63331699272723</v>
      </c>
      <c r="F295" s="33" t="s">
        <v>738</v>
      </c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/>
      <c r="E296" s="35"/>
      <c r="F296" s="33"/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>
        <v>10</v>
      </c>
      <c r="E298" s="35">
        <v>170.74622940237998</v>
      </c>
      <c r="F298" s="33" t="s">
        <v>740</v>
      </c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>
        <v>20</v>
      </c>
      <c r="E302" s="35">
        <v>2135.8216702659724</v>
      </c>
      <c r="F302" s="33" t="s">
        <v>740</v>
      </c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>
        <v>1</v>
      </c>
      <c r="E308" s="35">
        <v>144.31822845443804</v>
      </c>
      <c r="F308" s="33" t="s">
        <v>742</v>
      </c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/>
      <c r="E309" s="35"/>
      <c r="F309" s="33"/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>
        <v>3</v>
      </c>
      <c r="E310" s="35">
        <v>303.78878978280295</v>
      </c>
      <c r="F310" s="33" t="s">
        <v>763</v>
      </c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>
        <v>4</v>
      </c>
      <c r="E311" s="35">
        <v>1091.7898126861057</v>
      </c>
      <c r="F311" s="33" t="s">
        <v>738</v>
      </c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/>
      <c r="E312" s="35"/>
      <c r="F312" s="33"/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>
        <v>2</v>
      </c>
      <c r="E313" s="35">
        <v>1301.3851935177779</v>
      </c>
      <c r="F313" s="33" t="s">
        <v>734</v>
      </c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>
        <v>2</v>
      </c>
      <c r="E314" s="35">
        <v>1338.5882620165569</v>
      </c>
      <c r="F314" s="33" t="s">
        <v>764</v>
      </c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/>
      <c r="E319" s="35"/>
      <c r="F319" s="33"/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>
        <v>2</v>
      </c>
      <c r="E320" s="35">
        <v>861.83565477342938</v>
      </c>
      <c r="F320" s="33" t="s">
        <v>730</v>
      </c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/>
      <c r="E321" s="35"/>
      <c r="F321" s="33"/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>
        <v>4</v>
      </c>
      <c r="E322" s="35">
        <v>486.09623974921459</v>
      </c>
      <c r="F322" s="33" t="s">
        <v>738</v>
      </c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/>
      <c r="E325" s="35"/>
      <c r="F325" s="33"/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/>
      <c r="E328" s="35"/>
      <c r="F328" s="33"/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>
        <v>1</v>
      </c>
      <c r="E329" s="35">
        <v>94.143588039190362</v>
      </c>
      <c r="F329" s="33" t="s">
        <v>743</v>
      </c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723</v>
      </c>
      <c r="C331" s="50" t="s">
        <v>1</v>
      </c>
      <c r="D331" s="34"/>
      <c r="E331" s="35"/>
      <c r="F331" s="33"/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>
        <v>1</v>
      </c>
      <c r="E333" s="35">
        <v>754.30608855348305</v>
      </c>
      <c r="F333" s="33" t="s">
        <v>730</v>
      </c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/>
      <c r="E334" s="35"/>
      <c r="F334" s="33"/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>
        <v>89</v>
      </c>
      <c r="E335" s="35">
        <v>4365.8099153088924</v>
      </c>
      <c r="F335" s="33" t="s">
        <v>718</v>
      </c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>
        <v>1</v>
      </c>
      <c r="E336" s="35">
        <v>371.76763057274491</v>
      </c>
      <c r="F336" s="33" t="s">
        <v>742</v>
      </c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>
        <v>4</v>
      </c>
      <c r="E337" s="35">
        <v>196.25591355446829</v>
      </c>
      <c r="F337" s="33" t="s">
        <v>737</v>
      </c>
    </row>
    <row r="338" spans="1:11" ht="15" customHeight="1" collapsed="1" x14ac:dyDescent="0.2">
      <c r="A338" s="39" t="s">
        <v>647</v>
      </c>
      <c r="B338" s="81"/>
      <c r="C338" s="74"/>
      <c r="D338" s="34"/>
      <c r="E338" s="38">
        <v>122679.06139028963</v>
      </c>
      <c r="F338" s="75"/>
      <c r="I338" s="27">
        <f>E338/1.18</f>
        <v>103965.30626295733</v>
      </c>
      <c r="J338" s="29">
        <f>[1]сумма!$Q$17</f>
        <v>27117.06</v>
      </c>
      <c r="K338" s="29">
        <f>J338-I338</f>
        <v>-76848.246262957327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>
        <v>122679.06139028963</v>
      </c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725</v>
      </c>
      <c r="D340" s="47" t="s">
        <v>765</v>
      </c>
      <c r="E340" s="84">
        <v>183.83916506033555</v>
      </c>
      <c r="F340" s="49" t="s">
        <v>743</v>
      </c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725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725</v>
      </c>
      <c r="D342" s="47" t="s">
        <v>766</v>
      </c>
      <c r="E342" s="48">
        <v>84.452424248530093</v>
      </c>
      <c r="F342" s="49" t="s">
        <v>735</v>
      </c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725</v>
      </c>
      <c r="D343" s="86" t="s">
        <v>767</v>
      </c>
      <c r="E343" s="84">
        <v>1145.0758686938598</v>
      </c>
      <c r="F343" s="49" t="s">
        <v>718</v>
      </c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725</v>
      </c>
      <c r="D344" s="86" t="s">
        <v>768</v>
      </c>
      <c r="E344" s="84">
        <v>374.84058442123313</v>
      </c>
      <c r="F344" s="49" t="s">
        <v>718</v>
      </c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725</v>
      </c>
      <c r="D345" s="86" t="s">
        <v>769</v>
      </c>
      <c r="E345" s="84">
        <v>23.543370146588661</v>
      </c>
      <c r="F345" s="49" t="s">
        <v>749</v>
      </c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725</v>
      </c>
      <c r="D346" s="47" t="s">
        <v>770</v>
      </c>
      <c r="E346" s="48">
        <v>936.2943622796472</v>
      </c>
      <c r="F346" s="49" t="s">
        <v>730</v>
      </c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725</v>
      </c>
      <c r="D347" s="47" t="s">
        <v>771</v>
      </c>
      <c r="E347" s="48">
        <v>11.837448677055752</v>
      </c>
      <c r="F347" s="49" t="s">
        <v>735</v>
      </c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725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725</v>
      </c>
      <c r="D349" s="47" t="s">
        <v>772</v>
      </c>
      <c r="E349" s="48">
        <v>83516.775565269199</v>
      </c>
      <c r="F349" s="49" t="s">
        <v>718</v>
      </c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725</v>
      </c>
      <c r="D350" s="47" t="s">
        <v>773</v>
      </c>
      <c r="E350" s="48">
        <v>11593.059168459446</v>
      </c>
      <c r="F350" s="49" t="s">
        <v>718</v>
      </c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725</v>
      </c>
      <c r="D351" s="47" t="s">
        <v>774</v>
      </c>
      <c r="E351" s="48">
        <v>18395.538728371026</v>
      </c>
      <c r="F351" s="49" t="s">
        <v>718</v>
      </c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725</v>
      </c>
      <c r="D352" s="47" t="s">
        <v>775</v>
      </c>
      <c r="E352" s="48">
        <v>4951.2819421030472</v>
      </c>
      <c r="F352" s="49" t="s">
        <v>718</v>
      </c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725</v>
      </c>
      <c r="D353" s="86" t="s">
        <v>776</v>
      </c>
      <c r="E353" s="84">
        <v>536.35599525928274</v>
      </c>
      <c r="F353" s="49" t="s">
        <v>739</v>
      </c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725</v>
      </c>
      <c r="D354" s="47" t="s">
        <v>777</v>
      </c>
      <c r="E354" s="48">
        <v>926.16676730038841</v>
      </c>
      <c r="F354" s="49" t="s">
        <v>750</v>
      </c>
    </row>
    <row r="355" spans="1:11" ht="15" customHeight="1" collapsed="1" x14ac:dyDescent="0.2">
      <c r="A355" s="39" t="s">
        <v>649</v>
      </c>
      <c r="B355" s="87"/>
      <c r="C355" s="54"/>
      <c r="D355" s="47"/>
      <c r="E355" s="63">
        <v>130659.95718150782</v>
      </c>
      <c r="F355" s="75"/>
      <c r="I355" s="27">
        <f>E355/1.18</f>
        <v>110728.77727246426</v>
      </c>
      <c r="J355" s="29">
        <f>[1]сумма!$Q$19</f>
        <v>27334.060541112922</v>
      </c>
      <c r="K355" s="29">
        <f>J355-I355</f>
        <v>-83394.716731351335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>
        <v>53897.423925083785</v>
      </c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726</v>
      </c>
      <c r="D357" s="88" t="s">
        <v>751</v>
      </c>
      <c r="E357" s="89">
        <v>79.93267111729061</v>
      </c>
      <c r="F357" s="49" t="s">
        <v>752</v>
      </c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725</v>
      </c>
      <c r="D358" s="90" t="s">
        <v>778</v>
      </c>
      <c r="E358" s="89">
        <v>10404.842375698096</v>
      </c>
      <c r="F358" s="49" t="s">
        <v>753</v>
      </c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725</v>
      </c>
      <c r="D359" s="88" t="s">
        <v>779</v>
      </c>
      <c r="E359" s="89">
        <v>17884.842495597564</v>
      </c>
      <c r="F359" s="49" t="s">
        <v>753</v>
      </c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727</v>
      </c>
      <c r="D360" s="88" t="s">
        <v>780</v>
      </c>
      <c r="E360" s="89">
        <v>134.61211839019563</v>
      </c>
      <c r="F360" s="49" t="s">
        <v>718</v>
      </c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725</v>
      </c>
      <c r="D361" s="88" t="s">
        <v>781</v>
      </c>
      <c r="E361" s="89">
        <v>275.27604537944865</v>
      </c>
      <c r="F361" s="49" t="s">
        <v>718</v>
      </c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725</v>
      </c>
      <c r="D362" s="88" t="s">
        <v>782</v>
      </c>
      <c r="E362" s="89">
        <v>465.92915414023383</v>
      </c>
      <c r="F362" s="49" t="s">
        <v>752</v>
      </c>
    </row>
    <row r="363" spans="1:11" hidden="1" outlineLevel="2" x14ac:dyDescent="0.2">
      <c r="A363" s="68"/>
      <c r="B363" s="33" t="s">
        <v>698</v>
      </c>
      <c r="C363" s="77" t="s">
        <v>725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725</v>
      </c>
      <c r="D364" s="88" t="s">
        <v>783</v>
      </c>
      <c r="E364" s="89">
        <v>1345.9418286189707</v>
      </c>
      <c r="F364" s="49" t="s">
        <v>754</v>
      </c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725</v>
      </c>
      <c r="D365" s="88" t="s">
        <v>784</v>
      </c>
      <c r="E365" s="89">
        <v>6786.0984440655548</v>
      </c>
      <c r="F365" s="49" t="s">
        <v>755</v>
      </c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725</v>
      </c>
      <c r="D366" s="88" t="s">
        <v>785</v>
      </c>
      <c r="E366" s="89">
        <v>6550.9875821090418</v>
      </c>
      <c r="F366" s="49" t="s">
        <v>756</v>
      </c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727</v>
      </c>
      <c r="D367" s="88" t="s">
        <v>786</v>
      </c>
      <c r="E367" s="89">
        <v>474.41863753488991</v>
      </c>
      <c r="F367" s="49" t="s">
        <v>740</v>
      </c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727</v>
      </c>
      <c r="D368" s="88" t="s">
        <v>786</v>
      </c>
      <c r="E368" s="89">
        <v>692.75380202280724</v>
      </c>
      <c r="F368" s="49" t="s">
        <v>740</v>
      </c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725</v>
      </c>
      <c r="D369" s="88" t="s">
        <v>787</v>
      </c>
      <c r="E369" s="89">
        <v>2063.3988316183404</v>
      </c>
      <c r="F369" s="49" t="s">
        <v>757</v>
      </c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726</v>
      </c>
      <c r="D370" s="90" t="s">
        <v>788</v>
      </c>
      <c r="E370" s="89">
        <v>3214.6086509903112</v>
      </c>
      <c r="F370" s="49" t="s">
        <v>718</v>
      </c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725</v>
      </c>
      <c r="D371" s="88" t="s">
        <v>789</v>
      </c>
      <c r="E371" s="89">
        <v>2698.7230720291286</v>
      </c>
      <c r="F371" s="49" t="s">
        <v>718</v>
      </c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726</v>
      </c>
      <c r="D372" s="88"/>
      <c r="E372" s="89"/>
      <c r="F372" s="49"/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>
        <v>4.7</v>
      </c>
      <c r="E373" s="89">
        <v>825.05821577192023</v>
      </c>
      <c r="F373" s="49" t="s">
        <v>718</v>
      </c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>
        <v>76762.533256424038</v>
      </c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725</v>
      </c>
      <c r="D375" s="92" t="s">
        <v>790</v>
      </c>
      <c r="E375" s="93">
        <v>15381.521025871914</v>
      </c>
      <c r="F375" s="49" t="s">
        <v>718</v>
      </c>
    </row>
    <row r="376" spans="1:6" s="12" customFormat="1" ht="15" hidden="1" customHeight="1" outlineLevel="2" x14ac:dyDescent="0.25">
      <c r="A376" s="91"/>
      <c r="B376" s="33" t="s">
        <v>404</v>
      </c>
      <c r="C376" s="77" t="s">
        <v>725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725</v>
      </c>
      <c r="D377" s="94" t="s">
        <v>791</v>
      </c>
      <c r="E377" s="95">
        <v>466.5150480646538</v>
      </c>
      <c r="F377" s="49" t="s">
        <v>718</v>
      </c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726</v>
      </c>
      <c r="D378" s="94" t="s">
        <v>792</v>
      </c>
      <c r="E378" s="95">
        <v>3310.8746098781658</v>
      </c>
      <c r="F378" s="49" t="s">
        <v>718</v>
      </c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725</v>
      </c>
      <c r="D379" s="94" t="s">
        <v>793</v>
      </c>
      <c r="E379" s="95">
        <v>39351.099109928917</v>
      </c>
      <c r="F379" s="49" t="s">
        <v>718</v>
      </c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725</v>
      </c>
      <c r="D380" s="94" t="s">
        <v>794</v>
      </c>
      <c r="E380" s="95">
        <v>13777.690214357252</v>
      </c>
      <c r="F380" s="49" t="s">
        <v>758</v>
      </c>
    </row>
    <row r="381" spans="1:6" ht="15" hidden="1" customHeight="1" outlineLevel="2" x14ac:dyDescent="0.2">
      <c r="A381" s="91"/>
      <c r="B381" s="33" t="s">
        <v>403</v>
      </c>
      <c r="C381" s="77" t="s">
        <v>725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725</v>
      </c>
      <c r="D382" s="94" t="s">
        <v>794</v>
      </c>
      <c r="E382" s="95">
        <v>2451.2512895276227</v>
      </c>
      <c r="F382" s="49" t="s">
        <v>795</v>
      </c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725</v>
      </c>
      <c r="D383" s="94" t="s">
        <v>794</v>
      </c>
      <c r="E383" s="95">
        <v>1262.087255313726</v>
      </c>
      <c r="F383" s="49" t="s">
        <v>796</v>
      </c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726</v>
      </c>
      <c r="D384" s="94"/>
      <c r="E384" s="95"/>
      <c r="F384" s="49"/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>
        <v>4.4000000000000004</v>
      </c>
      <c r="E385" s="95">
        <v>761.49470348179057</v>
      </c>
      <c r="F385" s="49" t="s">
        <v>718</v>
      </c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49270.94121417345</v>
      </c>
      <c r="F386" s="75"/>
      <c r="I386" s="27">
        <f>E386/1.18</f>
        <v>41755.034927265639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49270.94121417345</v>
      </c>
      <c r="F387" s="49" t="s">
        <v>731</v>
      </c>
    </row>
    <row r="388" spans="1:11" s="13" customFormat="1" ht="15" customHeight="1" collapsed="1" x14ac:dyDescent="0.25">
      <c r="A388" s="39" t="s">
        <v>653</v>
      </c>
      <c r="B388" s="53"/>
      <c r="C388" s="53"/>
      <c r="D388" s="47"/>
      <c r="E388" s="63">
        <v>28111.333977894687</v>
      </c>
      <c r="F388" s="75"/>
      <c r="I388" s="27">
        <f>E388/1.18</f>
        <v>23823.164388046345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>
        <v>0</v>
      </c>
      <c r="E389" s="48">
        <v>28111.333977894687</v>
      </c>
      <c r="F389" s="49" t="s">
        <v>731</v>
      </c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156812.03527562003</v>
      </c>
      <c r="F390" s="75"/>
      <c r="I390" s="27">
        <f>E390/1.18</f>
        <v>132891.55531832206</v>
      </c>
      <c r="J390" s="27">
        <f>SUM(I6:I390)</f>
        <v>651589.01440259442</v>
      </c>
      <c r="K390" s="27">
        <f>J390*1.01330668353499*1.18</f>
        <v>779106.21379030833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156812.03527562003</v>
      </c>
      <c r="F391" s="49" t="s">
        <v>731</v>
      </c>
      <c r="I391" s="27">
        <f>E6+E197+E232+E266+E338+E355+E386+E388+E390</f>
        <v>768875.03699506132</v>
      </c>
      <c r="J391" s="27">
        <f>I391-K391</f>
        <v>429711.26075633959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1"/>
    </customSheetView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2017-05-18T02:36:40Z</dcterms:modified>
</cp:coreProperties>
</file>